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investice2\Documents\MŠ U Stadionu\Veřejná zakázka dle zákona\Dodatečné práce zadání ZPŘ\Výkaz výměr\"/>
    </mc:Choice>
  </mc:AlternateContent>
  <bookViews>
    <workbookView xWindow="0" yWindow="0" windowWidth="28800" windowHeight="11835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026_Pol" sheetId="12" r:id="rId4"/>
    <sheet name="List2" sheetId="13" r:id="rId5"/>
    <sheet name="List3" sheetId="14" r:id="rId6"/>
  </sheets>
  <externalReferences>
    <externalReference r:id="rId7"/>
  </externalReferences>
  <definedNames>
    <definedName name="CelkemDPHVypocet" localSheetId="1">Stavba!$H$41</definedName>
    <definedName name="CenaCelkem">Stavba!$G$28</definedName>
    <definedName name="CenaCelkemBezDPH">Stavba!$G$27</definedName>
    <definedName name="CenaCelkemVypocet" localSheetId="1">Stavba!$I$41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Stavba!$J$28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Z026_Pol!$1:$7</definedName>
    <definedName name="oadresa">Stavba!$D$6</definedName>
    <definedName name="Objednatel" localSheetId="1">Stavba!$D$5</definedName>
    <definedName name="Objekt" localSheetId="1">Stavba!$B$37</definedName>
    <definedName name="_xlnm.Print_Area" localSheetId="1">Stavba!$A$1:$J$49</definedName>
    <definedName name="_xlnm.Print_Area" localSheetId="3">Z026_Pol!$A$1:$X$12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Stavba!$B$1:$J$35</definedName>
    <definedName name="ZakladDPHSni">Stavba!$G$23</definedName>
    <definedName name="ZakladDPHSniVypocet" localSheetId="1">Stavba!$F$41</definedName>
    <definedName name="ZakladDPHZakl">Stavba!$G$25</definedName>
    <definedName name="ZakladDPHZaklVypocet" localSheetId="1">Stavba!$G$41</definedName>
    <definedName name="ZaObjednatele">Stavba!$G$33</definedName>
    <definedName name="Zaokrouhleni">Stavba!#REF!</definedName>
    <definedName name="ZaZhotovitele">Stavba!$D$33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E25" i="14" l="1"/>
  <c r="E24" i="14"/>
  <c r="H24" i="14"/>
  <c r="H21" i="14"/>
  <c r="H19" i="14"/>
  <c r="I19" i="14" s="1"/>
  <c r="J19" i="14" s="1"/>
  <c r="H17" i="14"/>
  <c r="E21" i="14"/>
  <c r="I21" i="14" s="1"/>
  <c r="J21" i="14" s="1"/>
  <c r="E19" i="14"/>
  <c r="E17" i="14"/>
  <c r="H7" i="14"/>
  <c r="H12" i="14" s="1"/>
  <c r="C32" i="13" s="1"/>
  <c r="H6" i="14"/>
  <c r="H5" i="14"/>
  <c r="H4" i="14"/>
  <c r="I4" i="14" s="1"/>
  <c r="J4" i="14" s="1"/>
  <c r="H10" i="14"/>
  <c r="I10" i="14" s="1"/>
  <c r="J10" i="14" s="1"/>
  <c r="E10" i="14"/>
  <c r="I6" i="14"/>
  <c r="J6" i="14" s="1"/>
  <c r="E5" i="14"/>
  <c r="I5" i="14" s="1"/>
  <c r="J5" i="14" s="1"/>
  <c r="E6" i="14"/>
  <c r="E7" i="14"/>
  <c r="E4" i="14"/>
  <c r="E12" i="14" s="1"/>
  <c r="B32" i="13" s="1"/>
  <c r="G25" i="12"/>
  <c r="G25" i="13"/>
  <c r="I24" i="14" l="1"/>
  <c r="J24" i="14" s="1"/>
  <c r="I17" i="14"/>
  <c r="J17" i="14" s="1"/>
  <c r="E27" i="14"/>
  <c r="I7" i="14"/>
  <c r="J7" i="14" s="1"/>
  <c r="J12" i="14"/>
  <c r="H25" i="14"/>
  <c r="I9" i="12"/>
  <c r="I8" i="12" s="1"/>
  <c r="K9" i="12"/>
  <c r="K8" i="12" s="1"/>
  <c r="O9" i="12"/>
  <c r="O8" i="12" s="1"/>
  <c r="Q9" i="12"/>
  <c r="Q8" i="12" s="1"/>
  <c r="V9" i="12"/>
  <c r="V8" i="12" s="1"/>
  <c r="F41" i="1"/>
  <c r="G41" i="1"/>
  <c r="H41" i="1"/>
  <c r="I41" i="1"/>
  <c r="J40" i="1" s="1"/>
  <c r="I25" i="14" l="1"/>
  <c r="J25" i="14" s="1"/>
  <c r="J27" i="14" s="1"/>
  <c r="C7" i="13" s="1"/>
  <c r="H27" i="14"/>
  <c r="J30" i="14"/>
  <c r="C6" i="13"/>
  <c r="C8" i="13" s="1"/>
  <c r="C13" i="13" s="1"/>
  <c r="C17" i="13" s="1"/>
  <c r="C25" i="13" s="1"/>
  <c r="J38" i="1"/>
  <c r="J41" i="1" s="1"/>
  <c r="J39" i="1"/>
  <c r="J27" i="1"/>
  <c r="J26" i="1"/>
  <c r="G37" i="1"/>
  <c r="F37" i="1"/>
  <c r="J23" i="1"/>
  <c r="J24" i="1"/>
  <c r="J25" i="1"/>
  <c r="E24" i="1"/>
  <c r="E26" i="1"/>
  <c r="C26" i="13" l="1"/>
  <c r="C27" i="13" s="1"/>
  <c r="G9" i="12"/>
  <c r="M9" i="12" l="1"/>
  <c r="M8" i="12" s="1"/>
  <c r="G8" i="12"/>
  <c r="I48" i="14" l="1"/>
  <c r="I48" i="12"/>
  <c r="I18" i="1"/>
  <c r="I21" i="1" s="1"/>
  <c r="G25" i="1" s="1"/>
  <c r="I18" i="12"/>
  <c r="I48" i="1"/>
  <c r="I49" i="1" s="1"/>
  <c r="J48" i="1" s="1"/>
  <c r="J49" i="1" s="1"/>
  <c r="I18" i="13"/>
  <c r="I48" i="13"/>
  <c r="G27" i="13" l="1"/>
  <c r="G27" i="12"/>
  <c r="G27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Filip Švec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<sst xmlns="http://schemas.openxmlformats.org/spreadsheetml/2006/main" count="264" uniqueCount="160">
  <si>
    <t>%</t>
  </si>
  <si>
    <t>Cena celkem</t>
  </si>
  <si>
    <t>Za zhotovitele</t>
  </si>
  <si>
    <t>Za objednatele</t>
  </si>
  <si>
    <t>Položkový rozpočet stavby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</si>
  <si>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</si>
  <si>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</si>
  <si>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</si>
  <si>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</si>
  <si>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</si>
  <si>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</si>
  <si>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</si>
  <si>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</si>
  <si>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</si>
  <si>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</si>
  <si>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</si>
  <si>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</si>
  <si>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</si>
  <si>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</si>
  <si>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</si>
  <si>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</si>
  <si>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</si>
  <si>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</si>
  <si>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</si>
  <si>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</si>
  <si>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</si>
  <si>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</si>
  <si>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</si>
  <si>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</si>
  <si>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</si>
  <si>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</si>
  <si>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</si>
  <si>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</si>
  <si>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</si>
  <si>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</si>
  <si>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</si>
  <si>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</si>
  <si>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</si>
  <si>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</si>
  <si>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</si>
  <si>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</si>
  <si>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</si>
  <si>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Z026_R00</t>
  </si>
  <si>
    <t>elektroinstalace - připojení datových uzlů</t>
  </si>
  <si>
    <t>02</t>
  </si>
  <si>
    <t>-</t>
  </si>
  <si>
    <t>Objekt:</t>
  </si>
  <si>
    <t>Rozpočet:</t>
  </si>
  <si>
    <t>Město Česká Třebová</t>
  </si>
  <si>
    <t>Staré náměstí 78</t>
  </si>
  <si>
    <t>Česká Třebová</t>
  </si>
  <si>
    <t>56002</t>
  </si>
  <si>
    <t>00278653</t>
  </si>
  <si>
    <t>CZ00278653</t>
  </si>
  <si>
    <t>Stavba</t>
  </si>
  <si>
    <t>Celkem za stavbu</t>
  </si>
  <si>
    <t>CZK</t>
  </si>
  <si>
    <t>Rekapitulace dílů</t>
  </si>
  <si>
    <t>Typ dílu</t>
  </si>
  <si>
    <t>M21</t>
  </si>
  <si>
    <t>Elektromontáže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</si>
  <si>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</si>
  <si>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</si>
  <si>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</si>
  <si>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</si>
  <si>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</si>
  <si>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</si>
  <si>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</si>
  <si>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</si>
  <si>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</si>
  <si>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</si>
  <si>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</si>
  <si>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</si>
  <si>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</si>
  <si>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</si>
  <si>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</si>
  <si>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</si>
  <si>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</si>
  <si>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</si>
  <si>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</si>
  <si>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</si>
  <si>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</si>
  <si>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</si>
  <si>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</si>
  <si>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</si>
  <si>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</si>
  <si>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</si>
  <si>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</si>
  <si>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</si>
  <si>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</si>
  <si>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765192001</t>
  </si>
  <si>
    <t>elektroinstalace - připojení datových uzlů (příloha)</t>
  </si>
  <si>
    <t>kpl</t>
  </si>
  <si>
    <t>URS</t>
  </si>
  <si>
    <t>Indiv</t>
  </si>
  <si>
    <t>Práce</t>
  </si>
  <si>
    <t>POL1_7</t>
  </si>
  <si>
    <t>POP</t>
  </si>
  <si>
    <t>END</t>
  </si>
  <si>
    <t>Z026_R00 ELEKTRO - připojení datových uzlů</t>
  </si>
  <si>
    <t>Hodnota A</t>
  </si>
  <si>
    <t>Hodnota B</t>
  </si>
  <si>
    <t>Základní náklady</t>
  </si>
  <si>
    <t>Doprava 3,60%, Přesun 1,00%</t>
  </si>
  <si>
    <t>Montáž - materiál</t>
  </si>
  <si>
    <t>Montáž - práce</t>
  </si>
  <si>
    <t>Mezisoučet 1</t>
  </si>
  <si>
    <r>
      <t xml:space="preserve">PPV </t>
    </r>
    <r>
      <rPr>
        <sz val="9"/>
        <color indexed="12"/>
        <rFont val="敓潧⁥䥕蘀嘫_xdf60_̜☸U_x0008_"/>
        <charset val="238"/>
      </rPr>
      <t>0,0001</t>
    </r>
    <r>
      <rPr>
        <sz val="9"/>
        <color indexed="10"/>
        <rFont val="敓潧⁥䥕蘀嘫_xdf60_̜☸U_x0008_"/>
        <charset val="238"/>
      </rPr>
      <t xml:space="preserve"> </t>
    </r>
    <r>
      <rPr>
        <sz val="9"/>
        <color indexed="8"/>
        <rFont val="敓潧⁥䥕蘀嘫_xdf60_̜☸U_x0008_"/>
        <charset val="238"/>
      </rPr>
      <t>% z montáže: materiál + práce</t>
    </r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</si>
  <si>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</si>
  <si>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</si>
  <si>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</si>
  <si>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</si>
  <si>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</si>
  <si>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</si>
  <si>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</si>
  <si>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</si>
  <si>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/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</si>
  <si>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</si>
  <si>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</si>
  <si>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</si>
  <si>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</si>
  <si>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</si>
  <si>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</si>
  <si>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Náklady celkem s DPH</t>
  </si>
  <si>
    <t>Roční nárůst cen 0,00%</t>
  </si>
  <si>
    <t>Součty odstavců</t>
  </si>
  <si>
    <t>Materiál</t>
  </si>
  <si>
    <t>Montážní materiál a práce</t>
  </si>
  <si>
    <t>Mj</t>
  </si>
  <si>
    <t>Počet</t>
  </si>
  <si>
    <t>Materiál celkem</t>
  </si>
  <si>
    <t>DM</t>
  </si>
  <si>
    <t>Montáž celkem</t>
  </si>
  <si>
    <t>Cena</t>
  </si>
  <si>
    <t>Rozváděče</t>
  </si>
  <si>
    <t>Rozváděč RH1 - úprava</t>
  </si>
  <si>
    <t>ks</t>
  </si>
  <si>
    <t>Rozváděč RH2 - úprava</t>
  </si>
  <si>
    <t>Rozváděč RA1 - úprava</t>
  </si>
  <si>
    <t>Rozváděč RB1 - úprava</t>
  </si>
  <si>
    <t>KABEL SILOVÝ,IZOLACE PVC</t>
  </si>
  <si>
    <t>CYKY-J 3x2.5 , pevně</t>
  </si>
  <si>
    <t>m</t>
  </si>
  <si>
    <t>Elektromontáže - celkem</t>
  </si>
  <si>
    <t>VYSEKANI RYH VE ZDIVU</t>
  </si>
  <si>
    <t>CIHELNEM - HLOUBKA 30mm</t>
  </si>
  <si>
    <t xml:space="preserve"> Sire 30 mm</t>
  </si>
  <si>
    <t>HRUBA VYPLN RYH MALTOU</t>
  </si>
  <si>
    <t xml:space="preserve"> Jakekoliv sire</t>
  </si>
  <si>
    <t>m2</t>
  </si>
  <si>
    <t>OMITKA RYH VE STENACH MALTOU</t>
  </si>
  <si>
    <t xml:space="preserve"> Sire do 150 mm</t>
  </si>
  <si>
    <t>PROVEDENI REVIZNICH ZKOUSEK</t>
  </si>
  <si>
    <t>DLE CSN 331500</t>
  </si>
  <si>
    <t xml:space="preserve"> Revizni technik</t>
  </si>
  <si>
    <t>hod</t>
  </si>
  <si>
    <t xml:space="preserve"> Spoluprace s reviz.technikem</t>
  </si>
  <si>
    <t>Montážní materiál a práce - celkem</t>
  </si>
  <si>
    <t>Z026</t>
  </si>
  <si>
    <t>MŠ U Stadionu - změny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</si>
</sst>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3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name val="Arial CE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10"/>
      <name val="Arial"/>
      <charset val="238"/>
    </font>
    <font>
      <sz val="9"/>
      <color indexed="8"/>
      <name val="敓潧⁥䥕蘀嘫_xdf60_̜☸U_x0008_"/>
      <charset val="238"/>
    </font>
    <font>
      <sz val="9"/>
      <color indexed="10"/>
      <name val="敓潧⁥䥕蘀嘫_xdf60_̜☸U_x0008_"/>
      <charset val="238"/>
    </font>
    <font>
      <sz val="9"/>
      <color indexed="12"/>
      <name val="敓潧⁥䥕蘀嘫_xdf60_̜☸U_x0008_"/>
      <charset val="238"/>
    </font>
    <font>
      <b/>
      <sz val="10"/>
      <name val="Arial"/>
      <family val="2"/>
      <charset val="238"/>
    </font>
    <font>
      <sz val="9"/>
      <color rgb="FF000000"/>
      <name val="敓潧⁥䥕蘀嘫_xdf60_̜☸U_x0008_"/>
      <charset val="238"/>
    </font>
    <font>
      <b/>
      <sz val="11"/>
      <color rgb="FF000000"/>
      <name val="敓潧⁥䥕蘀嘫_xdf60_̜☸U_x0008_"/>
      <charset val="238"/>
    </font>
    <font>
      <b/>
      <sz val="10"/>
      <color rgb="FF000000"/>
      <name val="敓潧⁥䥕蘀嘫_xdf60_̜☸U_x0008_"/>
      <charset val="238"/>
    </font>
    <font>
      <b/>
      <sz val="9"/>
      <color rgb="FF000000"/>
      <name val="敓潧⁥䥕蘀嘫_xdf60_̜☸U_x0008_"/>
      <charset val="238"/>
    </font>
    <font>
      <i/>
      <sz val="10"/>
      <color rgb="FF000000"/>
      <name val="敓潧⁥䥕蘀嘫_xdf60_̜☸U_x0008_"/>
      <charset val="238"/>
    </font>
    <font>
      <sz val="9"/>
      <color rgb="FF0000FF"/>
      <name val="敓潧⁥䥕蘀嘫_xdf60_̜☸U_x0008_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00B0F0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thin">
        <color rgb="FFC0C0C0"/>
      </bottom>
      <diagonal/>
    </border>
  </borders>
  <cellStyleXfs count="10">
    <xf numFmtId="0" fontId="0" fillId="0" borderId="0"/>
    <xf numFmtId="0" fontId="1" fillId="0" borderId="0"/>
    <xf numFmtId="0" fontId="20" fillId="0" borderId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" fillId="0" borderId="0" applyProtection="0"/>
    <xf numFmtId="0" fontId="20" fillId="0" borderId="0"/>
  </cellStyleXfs>
  <cellXfs count="26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28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6" fillId="3" borderId="35" xfId="0" applyNumberFormat="1" applyFont="1" applyFill="1" applyBorder="1" applyAlignment="1">
      <alignment vertical="center" wrapText="1" shrinkToFit="1"/>
    </xf>
    <xf numFmtId="4" fontId="16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7" fillId="4" borderId="28" xfId="0" applyFont="1" applyFill="1" applyBorder="1" applyAlignment="1">
      <alignment horizontal="center" vertical="center" wrapText="1"/>
    </xf>
    <xf numFmtId="0" fontId="17" fillId="4" borderId="29" xfId="0" applyFont="1" applyFill="1" applyBorder="1" applyAlignment="1">
      <alignment horizontal="center" vertical="center" wrapText="1"/>
    </xf>
    <xf numFmtId="0" fontId="17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6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8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8" fillId="0" borderId="0" xfId="0" applyFont="1" applyBorder="1" applyAlignment="1">
      <alignment vertical="top"/>
    </xf>
    <xf numFmtId="49" fontId="18" fillId="0" borderId="0" xfId="0" applyNumberFormat="1" applyFont="1" applyBorder="1" applyAlignment="1">
      <alignment vertical="top"/>
    </xf>
    <xf numFmtId="4" fontId="18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8" fillId="0" borderId="38" xfId="0" applyFont="1" applyBorder="1" applyAlignment="1">
      <alignment vertical="top"/>
    </xf>
    <xf numFmtId="49" fontId="18" fillId="0" borderId="39" xfId="0" applyNumberFormat="1" applyFont="1" applyBorder="1" applyAlignment="1">
      <alignment vertical="top"/>
    </xf>
    <xf numFmtId="0" fontId="18" fillId="0" borderId="39" xfId="0" applyFont="1" applyBorder="1" applyAlignment="1">
      <alignment horizontal="center" vertical="top" shrinkToFit="1"/>
    </xf>
    <xf numFmtId="164" fontId="18" fillId="0" borderId="39" xfId="0" applyNumberFormat="1" applyFont="1" applyBorder="1" applyAlignment="1">
      <alignment vertical="top" shrinkToFit="1"/>
    </xf>
    <xf numFmtId="4" fontId="18" fillId="0" borderId="39" xfId="0" applyNumberFormat="1" applyFont="1" applyBorder="1" applyAlignment="1">
      <alignment vertical="top" shrinkToFit="1"/>
    </xf>
    <xf numFmtId="4" fontId="18" fillId="0" borderId="40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8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25" fillId="5" borderId="41" xfId="2" applyNumberFormat="1" applyFont="1" applyFill="1" applyBorder="1" applyAlignment="1">
      <alignment horizontal="left"/>
    </xf>
    <xf numFmtId="49" fontId="26" fillId="6" borderId="41" xfId="2" applyNumberFormat="1" applyFont="1" applyFill="1" applyBorder="1" applyAlignment="1">
      <alignment horizontal="left"/>
    </xf>
    <xf numFmtId="49" fontId="27" fillId="7" borderId="41" xfId="2" applyNumberFormat="1" applyFont="1" applyFill="1" applyBorder="1" applyAlignment="1">
      <alignment horizontal="left"/>
    </xf>
    <xf numFmtId="49" fontId="25" fillId="8" borderId="41" xfId="2" applyNumberFormat="1" applyFont="1" applyFill="1" applyBorder="1" applyAlignment="1">
      <alignment horizontal="left"/>
    </xf>
    <xf numFmtId="49" fontId="28" fillId="9" borderId="41" xfId="2" applyNumberFormat="1" applyFont="1" applyFill="1" applyBorder="1" applyAlignment="1">
      <alignment horizontal="left"/>
    </xf>
    <xf numFmtId="4" fontId="25" fillId="5" borderId="41" xfId="2" applyNumberFormat="1" applyFont="1" applyFill="1" applyBorder="1" applyAlignment="1">
      <alignment horizontal="left"/>
    </xf>
    <xf numFmtId="4" fontId="26" fillId="6" borderId="41" xfId="2" applyNumberFormat="1" applyFont="1" applyFill="1" applyBorder="1" applyAlignment="1">
      <alignment horizontal="right"/>
    </xf>
    <xf numFmtId="4" fontId="25" fillId="8" borderId="41" xfId="2" applyNumberFormat="1" applyFont="1" applyFill="1" applyBorder="1" applyAlignment="1">
      <alignment horizontal="right"/>
    </xf>
    <xf numFmtId="4" fontId="27" fillId="7" borderId="41" xfId="2" applyNumberFormat="1" applyFont="1" applyFill="1" applyBorder="1" applyAlignment="1">
      <alignment horizontal="right"/>
    </xf>
    <xf numFmtId="4" fontId="28" fillId="9" borderId="41" xfId="2" applyNumberFormat="1" applyFont="1" applyFill="1" applyBorder="1" applyAlignment="1">
      <alignment horizontal="right"/>
    </xf>
    <xf numFmtId="49" fontId="27" fillId="7" borderId="41" xfId="2" applyNumberFormat="1" applyFont="1" applyFill="1" applyBorder="1" applyAlignment="1">
      <alignment horizontal="center"/>
    </xf>
    <xf numFmtId="3" fontId="26" fillId="6" borderId="41" xfId="2" applyNumberFormat="1" applyFont="1" applyFill="1" applyBorder="1" applyAlignment="1">
      <alignment horizontal="right"/>
    </xf>
    <xf numFmtId="49" fontId="25" fillId="5" borderId="41" xfId="9" applyNumberFormat="1" applyFont="1" applyFill="1" applyBorder="1" applyAlignment="1">
      <alignment horizontal="left"/>
    </xf>
    <xf numFmtId="49" fontId="26" fillId="6" borderId="41" xfId="9" applyNumberFormat="1" applyFont="1" applyFill="1" applyBorder="1" applyAlignment="1">
      <alignment horizontal="left"/>
    </xf>
    <xf numFmtId="49" fontId="25" fillId="8" borderId="41" xfId="9" applyNumberFormat="1" applyFont="1" applyFill="1" applyBorder="1" applyAlignment="1">
      <alignment horizontal="left"/>
    </xf>
    <xf numFmtId="4" fontId="25" fillId="5" borderId="41" xfId="9" applyNumberFormat="1" applyFont="1" applyFill="1" applyBorder="1" applyAlignment="1">
      <alignment horizontal="left"/>
    </xf>
    <xf numFmtId="4" fontId="26" fillId="6" borderId="41" xfId="9" applyNumberFormat="1" applyFont="1" applyFill="1" applyBorder="1" applyAlignment="1">
      <alignment horizontal="right"/>
    </xf>
    <xf numFmtId="49" fontId="29" fillId="10" borderId="41" xfId="9" applyNumberFormat="1" applyFont="1" applyFill="1" applyBorder="1" applyAlignment="1">
      <alignment horizontal="left"/>
    </xf>
    <xf numFmtId="4" fontId="29" fillId="10" borderId="41" xfId="9" applyNumberFormat="1" applyFont="1" applyFill="1" applyBorder="1" applyAlignment="1">
      <alignment horizontal="right"/>
    </xf>
    <xf numFmtId="4" fontId="25" fillId="8" borderId="41" xfId="9" applyNumberFormat="1" applyFont="1" applyFill="1" applyBorder="1" applyAlignment="1">
      <alignment horizontal="right"/>
    </xf>
    <xf numFmtId="4" fontId="25" fillId="8" borderId="41" xfId="9" applyNumberFormat="1" applyFont="1" applyFill="1" applyBorder="1" applyAlignment="1">
      <alignment horizontal="left"/>
    </xf>
    <xf numFmtId="4" fontId="30" fillId="8" borderId="41" xfId="9" applyNumberFormat="1" applyFont="1" applyFill="1" applyBorder="1" applyAlignment="1">
      <alignment horizontal="right"/>
    </xf>
    <xf numFmtId="4" fontId="30" fillId="0" borderId="41" xfId="9" applyNumberFormat="1" applyFont="1" applyFill="1" applyBorder="1" applyAlignment="1">
      <alignment horizontal="right"/>
    </xf>
    <xf numFmtId="0" fontId="0" fillId="11" borderId="0" xfId="0" applyFill="1"/>
    <xf numFmtId="4" fontId="8" fillId="11" borderId="0" xfId="0" applyNumberFormat="1" applyFont="1" applyFill="1"/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0" borderId="0" xfId="0" applyNumberFormat="1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49" fontId="24" fillId="0" borderId="42" xfId="2" applyNumberFormat="1" applyFont="1" applyBorder="1" applyAlignment="1">
      <alignment horizontal="center" vertical="center"/>
    </xf>
  </cellXfs>
  <cellStyles count="10">
    <cellStyle name="Normální" xfId="0" builtinId="0"/>
    <cellStyle name="normální 12" xfId="3"/>
    <cellStyle name="normální 13" xfId="4"/>
    <cellStyle name="normální 18" xfId="5"/>
    <cellStyle name="normální 2" xfId="1"/>
    <cellStyle name="Normální 3" xfId="2"/>
    <cellStyle name="Normální 4" xfId="6"/>
    <cellStyle name="normální 5" xfId="7"/>
    <cellStyle name="Normální 6" xfId="9"/>
    <cellStyle name="Styl 1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pp\isrts$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20" t="s">
        <v>39</v>
      </c>
    </row>
    <row r="2" spans="1:7" ht="57.75" customHeight="1">
      <c r="A2" s="196" t="s">
        <v>40</v>
      </c>
      <c r="B2" s="196"/>
      <c r="C2" s="196"/>
      <c r="D2" s="196"/>
      <c r="E2" s="196"/>
      <c r="F2" s="196"/>
      <c r="G2" s="19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2"/>
  <sheetViews>
    <sheetView showGridLines="0" tabSelected="1" view="pageBreakPreview" topLeftCell="B11" zoomScaleNormal="100" zoomScaleSheetLayoutView="100" workbookViewId="0">
      <selection activeCell="N14" sqref="N14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5" t="s">
        <v>37</v>
      </c>
      <c r="B1" s="197" t="s">
        <v>4</v>
      </c>
      <c r="C1" s="198"/>
      <c r="D1" s="198"/>
      <c r="E1" s="198"/>
      <c r="F1" s="198"/>
      <c r="G1" s="198"/>
      <c r="H1" s="198"/>
      <c r="I1" s="198"/>
      <c r="J1" s="199"/>
    </row>
    <row r="2" spans="1:15" ht="36" customHeight="1">
      <c r="A2" s="2"/>
      <c r="B2" s="74" t="s">
        <v>23</v>
      </c>
      <c r="C2" s="75"/>
      <c r="D2" s="76"/>
      <c r="E2" s="205" t="s">
        <v>159</v>
      </c>
      <c r="F2" s="206"/>
      <c r="G2" s="206"/>
      <c r="H2" s="206"/>
      <c r="I2" s="206"/>
      <c r="J2" s="207"/>
      <c r="O2" s="1"/>
    </row>
    <row r="3" spans="1:15" ht="27" customHeight="1">
      <c r="A3" s="2"/>
      <c r="B3" s="77" t="s">
        <v>46</v>
      </c>
      <c r="C3" s="75"/>
      <c r="D3" s="78"/>
      <c r="E3" s="208" t="s">
        <v>45</v>
      </c>
      <c r="F3" s="209"/>
      <c r="G3" s="209"/>
      <c r="H3" s="209"/>
      <c r="I3" s="209"/>
      <c r="J3" s="210"/>
    </row>
    <row r="4" spans="1:15" ht="23.25" customHeight="1">
      <c r="A4" s="72">
        <v>860671</v>
      </c>
      <c r="B4" s="79" t="s">
        <v>47</v>
      </c>
      <c r="C4" s="80"/>
      <c r="D4" s="81" t="s">
        <v>158</v>
      </c>
      <c r="E4" s="218" t="s">
        <v>43</v>
      </c>
      <c r="F4" s="219"/>
      <c r="G4" s="219"/>
      <c r="H4" s="219"/>
      <c r="I4" s="219"/>
      <c r="J4" s="220"/>
    </row>
    <row r="5" spans="1:15" ht="24" customHeight="1">
      <c r="A5" s="2"/>
      <c r="B5" s="30" t="s">
        <v>22</v>
      </c>
      <c r="D5" s="223" t="s">
        <v>48</v>
      </c>
      <c r="E5" s="224"/>
      <c r="F5" s="224"/>
      <c r="G5" s="224"/>
      <c r="H5" s="17" t="s">
        <v>41</v>
      </c>
      <c r="I5" s="82" t="s">
        <v>52</v>
      </c>
      <c r="J5" s="8"/>
    </row>
    <row r="6" spans="1:15" ht="15.75" customHeight="1">
      <c r="A6" s="2"/>
      <c r="B6" s="27"/>
      <c r="C6" s="53"/>
      <c r="D6" s="225" t="s">
        <v>49</v>
      </c>
      <c r="E6" s="226"/>
      <c r="F6" s="226"/>
      <c r="G6" s="226"/>
      <c r="H6" s="17" t="s">
        <v>35</v>
      </c>
      <c r="I6" s="82" t="s">
        <v>53</v>
      </c>
      <c r="J6" s="8"/>
    </row>
    <row r="7" spans="1:15" ht="15.75" customHeight="1">
      <c r="A7" s="2"/>
      <c r="B7" s="28"/>
      <c r="C7" s="54"/>
      <c r="D7" s="73" t="s">
        <v>51</v>
      </c>
      <c r="E7" s="227" t="s">
        <v>50</v>
      </c>
      <c r="F7" s="228"/>
      <c r="G7" s="228"/>
      <c r="H7" s="23"/>
      <c r="I7" s="22"/>
      <c r="J7" s="33"/>
    </row>
    <row r="8" spans="1:15" ht="24" hidden="1" customHeight="1">
      <c r="A8" s="2"/>
      <c r="B8" s="30" t="s">
        <v>20</v>
      </c>
      <c r="D8" s="49"/>
      <c r="H8" s="17" t="s">
        <v>41</v>
      </c>
      <c r="I8" s="21"/>
      <c r="J8" s="8"/>
    </row>
    <row r="9" spans="1:15" ht="15.75" hidden="1" customHeight="1">
      <c r="A9" s="2"/>
      <c r="B9" s="2"/>
      <c r="D9" s="49"/>
      <c r="H9" s="17" t="s">
        <v>35</v>
      </c>
      <c r="I9" s="21"/>
      <c r="J9" s="8"/>
    </row>
    <row r="10" spans="1:15" ht="15.75" hidden="1" customHeight="1">
      <c r="A10" s="2"/>
      <c r="B10" s="34"/>
      <c r="C10" s="54"/>
      <c r="D10" s="51"/>
      <c r="E10" s="55"/>
      <c r="F10" s="23"/>
      <c r="G10" s="14"/>
      <c r="H10" s="14"/>
      <c r="I10" s="35"/>
      <c r="J10" s="33"/>
    </row>
    <row r="11" spans="1:15" ht="24" customHeight="1">
      <c r="A11" s="2"/>
      <c r="B11" s="30" t="s">
        <v>19</v>
      </c>
      <c r="D11" s="212"/>
      <c r="E11" s="212"/>
      <c r="F11" s="212"/>
      <c r="G11" s="212"/>
      <c r="H11" s="17" t="s">
        <v>41</v>
      </c>
      <c r="I11" s="82"/>
      <c r="J11" s="8"/>
    </row>
    <row r="12" spans="1:15" ht="15.75" customHeight="1">
      <c r="A12" s="2"/>
      <c r="B12" s="27"/>
      <c r="C12" s="53"/>
      <c r="D12" s="217"/>
      <c r="E12" s="217"/>
      <c r="F12" s="217"/>
      <c r="G12" s="217"/>
      <c r="H12" s="17" t="s">
        <v>35</v>
      </c>
      <c r="I12" s="82"/>
      <c r="J12" s="8"/>
    </row>
    <row r="13" spans="1:15" ht="15.75" customHeight="1">
      <c r="A13" s="2"/>
      <c r="B13" s="28"/>
      <c r="C13" s="54"/>
      <c r="D13" s="73"/>
      <c r="E13" s="221"/>
      <c r="F13" s="222"/>
      <c r="G13" s="222"/>
      <c r="H13" s="18"/>
      <c r="I13" s="22"/>
      <c r="J13" s="33"/>
    </row>
    <row r="14" spans="1:15" ht="24" customHeight="1">
      <c r="A14" s="2"/>
      <c r="B14" s="41" t="s">
        <v>21</v>
      </c>
      <c r="C14" s="56"/>
      <c r="D14" s="57"/>
      <c r="E14" s="58"/>
      <c r="F14" s="42"/>
      <c r="G14" s="42"/>
      <c r="H14" s="43"/>
      <c r="I14" s="42"/>
      <c r="J14" s="44"/>
    </row>
    <row r="15" spans="1:15" ht="32.25" customHeight="1">
      <c r="A15" s="2"/>
      <c r="B15" s="34" t="s">
        <v>33</v>
      </c>
      <c r="C15" s="59"/>
      <c r="D15" s="52"/>
      <c r="E15" s="211"/>
      <c r="F15" s="211"/>
      <c r="G15" s="213"/>
      <c r="H15" s="213"/>
      <c r="I15" s="213" t="s">
        <v>30</v>
      </c>
      <c r="J15" s="214"/>
    </row>
    <row r="16" spans="1:15" ht="23.25" customHeight="1">
      <c r="A16" s="139" t="s">
        <v>25</v>
      </c>
      <c r="B16" s="37" t="s">
        <v>25</v>
      </c>
      <c r="C16" s="60"/>
      <c r="D16" s="61"/>
      <c r="E16" s="202"/>
      <c r="F16" s="203"/>
      <c r="G16" s="202"/>
      <c r="H16" s="203"/>
      <c r="I16" s="202">
        <v>0</v>
      </c>
      <c r="J16" s="204"/>
    </row>
    <row r="17" spans="1:10" ht="23.25" customHeight="1">
      <c r="A17" s="139" t="s">
        <v>26</v>
      </c>
      <c r="B17" s="37" t="s">
        <v>26</v>
      </c>
      <c r="C17" s="60"/>
      <c r="D17" s="61"/>
      <c r="E17" s="202"/>
      <c r="F17" s="203"/>
      <c r="G17" s="202"/>
      <c r="H17" s="203"/>
      <c r="I17" s="202">
        <v>0</v>
      </c>
      <c r="J17" s="204"/>
    </row>
    <row r="18" spans="1:10" ht="23.25" customHeight="1">
      <c r="A18" s="139" t="s">
        <v>27</v>
      </c>
      <c r="B18" s="37" t="s">
        <v>27</v>
      </c>
      <c r="C18" s="60"/>
      <c r="D18" s="61"/>
      <c r="E18" s="202"/>
      <c r="F18" s="203"/>
      <c r="G18" s="202"/>
      <c r="H18" s="203"/>
      <c r="I18" s="202">
        <f>Z026_Pol!G8</f>
        <v>0</v>
      </c>
      <c r="J18" s="204"/>
    </row>
    <row r="19" spans="1:10" ht="23.25" customHeight="1">
      <c r="A19" s="139" t="s">
        <v>61</v>
      </c>
      <c r="B19" s="37" t="s">
        <v>28</v>
      </c>
      <c r="C19" s="60"/>
      <c r="D19" s="61"/>
      <c r="E19" s="202"/>
      <c r="F19" s="203"/>
      <c r="G19" s="202"/>
      <c r="H19" s="203"/>
      <c r="I19" s="202">
        <v>0</v>
      </c>
      <c r="J19" s="204"/>
    </row>
    <row r="20" spans="1:10" ht="23.25" customHeight="1">
      <c r="A20" s="139" t="s">
        <v>62</v>
      </c>
      <c r="B20" s="37" t="s">
        <v>29</v>
      </c>
      <c r="C20" s="60"/>
      <c r="D20" s="61"/>
      <c r="E20" s="202"/>
      <c r="F20" s="203"/>
      <c r="G20" s="202"/>
      <c r="H20" s="203"/>
      <c r="I20" s="202">
        <v>0</v>
      </c>
      <c r="J20" s="204"/>
    </row>
    <row r="21" spans="1:10" ht="23.25" customHeight="1">
      <c r="A21" s="2"/>
      <c r="B21" s="46" t="s">
        <v>30</v>
      </c>
      <c r="C21" s="62"/>
      <c r="D21" s="63"/>
      <c r="E21" s="215"/>
      <c r="F21" s="216"/>
      <c r="G21" s="215"/>
      <c r="H21" s="216"/>
      <c r="I21" s="215">
        <f>SUM(I16:J20)</f>
        <v>0</v>
      </c>
      <c r="J21" s="234"/>
    </row>
    <row r="22" spans="1:10" ht="33" customHeight="1">
      <c r="A22" s="2"/>
      <c r="B22" s="40" t="s">
        <v>34</v>
      </c>
      <c r="C22" s="60"/>
      <c r="D22" s="61"/>
      <c r="E22" s="64"/>
      <c r="F22" s="38"/>
      <c r="G22" s="32"/>
      <c r="H22" s="32"/>
      <c r="I22" s="32"/>
      <c r="J22" s="39"/>
    </row>
    <row r="23" spans="1:10" ht="23.25" customHeight="1">
      <c r="A23" s="2"/>
      <c r="B23" s="37" t="s">
        <v>12</v>
      </c>
      <c r="C23" s="60"/>
      <c r="D23" s="61"/>
      <c r="E23" s="65">
        <v>15</v>
      </c>
      <c r="F23" s="38" t="s">
        <v>0</v>
      </c>
      <c r="G23" s="232">
        <v>0</v>
      </c>
      <c r="H23" s="233"/>
      <c r="I23" s="233"/>
      <c r="J23" s="39" t="str">
        <f t="shared" ref="J23:J27" si="0">Mena</f>
        <v>CZK</v>
      </c>
    </row>
    <row r="24" spans="1:10" ht="23.25" hidden="1" customHeight="1">
      <c r="A24" s="2"/>
      <c r="B24" s="37" t="s">
        <v>13</v>
      </c>
      <c r="C24" s="60"/>
      <c r="D24" s="61"/>
      <c r="E24" s="65">
        <f>SazbaDPH1</f>
        <v>15</v>
      </c>
      <c r="F24" s="38" t="s">
        <v>0</v>
      </c>
      <c r="G24" s="230">
        <v>0</v>
      </c>
      <c r="H24" s="231"/>
      <c r="I24" s="231"/>
      <c r="J24" s="39" t="str">
        <f t="shared" si="0"/>
        <v>CZK</v>
      </c>
    </row>
    <row r="25" spans="1:10" ht="23.25" customHeight="1" thickBot="1">
      <c r="A25" s="2"/>
      <c r="B25" s="37" t="s">
        <v>14</v>
      </c>
      <c r="C25" s="60"/>
      <c r="D25" s="61"/>
      <c r="E25" s="65">
        <v>21</v>
      </c>
      <c r="F25" s="38" t="s">
        <v>0</v>
      </c>
      <c r="G25" s="232">
        <f>I21</f>
        <v>0</v>
      </c>
      <c r="H25" s="233"/>
      <c r="I25" s="233"/>
      <c r="J25" s="39" t="str">
        <f t="shared" si="0"/>
        <v>CZK</v>
      </c>
    </row>
    <row r="26" spans="1:10" ht="23.25" hidden="1" customHeight="1">
      <c r="A26" s="2"/>
      <c r="B26" s="31" t="s">
        <v>15</v>
      </c>
      <c r="C26" s="66"/>
      <c r="D26" s="52"/>
      <c r="E26" s="67">
        <f>SazbaDPH2</f>
        <v>21</v>
      </c>
      <c r="F26" s="29" t="s">
        <v>0</v>
      </c>
      <c r="G26" s="200">
        <v>5261</v>
      </c>
      <c r="H26" s="201"/>
      <c r="I26" s="201"/>
      <c r="J26" s="36" t="str">
        <f t="shared" si="0"/>
        <v>CZK</v>
      </c>
    </row>
    <row r="27" spans="1:10" ht="27.75" customHeight="1" thickBot="1">
      <c r="A27" s="2"/>
      <c r="B27" s="113" t="s">
        <v>24</v>
      </c>
      <c r="C27" s="114"/>
      <c r="D27" s="114"/>
      <c r="E27" s="115"/>
      <c r="F27" s="116"/>
      <c r="G27" s="235">
        <f>ZakladDPHZakl</f>
        <v>0</v>
      </c>
      <c r="H27" s="236"/>
      <c r="I27" s="236"/>
      <c r="J27" s="117" t="str">
        <f t="shared" si="0"/>
        <v>CZK</v>
      </c>
    </row>
    <row r="28" spans="1:10" ht="27.75" hidden="1" customHeight="1" thickBot="1">
      <c r="A28" s="2"/>
      <c r="B28" s="113" t="s">
        <v>36</v>
      </c>
      <c r="C28" s="118"/>
      <c r="D28" s="118"/>
      <c r="E28" s="118"/>
      <c r="F28" s="119"/>
      <c r="G28" s="235">
        <v>30314</v>
      </c>
      <c r="H28" s="235"/>
      <c r="I28" s="235"/>
      <c r="J28" s="120" t="s">
        <v>56</v>
      </c>
    </row>
    <row r="29" spans="1:10" ht="12.75" customHeight="1">
      <c r="A29" s="2"/>
      <c r="B29" s="2"/>
      <c r="J29" s="9"/>
    </row>
    <row r="30" spans="1:10" ht="30" customHeight="1">
      <c r="A30" s="2"/>
      <c r="B30" s="2"/>
      <c r="J30" s="9"/>
    </row>
    <row r="31" spans="1:10" ht="18.75" customHeight="1">
      <c r="A31" s="2"/>
      <c r="B31" s="16"/>
      <c r="C31" s="68" t="s">
        <v>11</v>
      </c>
      <c r="D31" s="69"/>
      <c r="E31" s="69"/>
      <c r="F31" s="15" t="s">
        <v>10</v>
      </c>
      <c r="G31" s="25"/>
      <c r="H31" s="26"/>
      <c r="I31" s="25"/>
      <c r="J31" s="9"/>
    </row>
    <row r="32" spans="1:10" ht="47.25" customHeight="1">
      <c r="A32" s="2"/>
      <c r="B32" s="2"/>
      <c r="J32" s="9"/>
    </row>
    <row r="33" spans="1:10" s="20" customFormat="1" ht="18.75" customHeight="1">
      <c r="A33" s="19"/>
      <c r="B33" s="19"/>
      <c r="C33" s="70"/>
      <c r="D33" s="237"/>
      <c r="E33" s="238"/>
      <c r="G33" s="239"/>
      <c r="H33" s="240"/>
      <c r="I33" s="240"/>
      <c r="J33" s="24"/>
    </row>
    <row r="34" spans="1:10" ht="12.75" customHeight="1">
      <c r="A34" s="2"/>
      <c r="B34" s="2"/>
      <c r="D34" s="229" t="s">
        <v>2</v>
      </c>
      <c r="E34" s="229"/>
      <c r="H34" s="10" t="s">
        <v>3</v>
      </c>
      <c r="J34" s="9"/>
    </row>
    <row r="35" spans="1:10" ht="13.5" customHeight="1" thickBot="1">
      <c r="A35" s="11"/>
      <c r="B35" s="11"/>
      <c r="C35" s="71"/>
      <c r="D35" s="71"/>
      <c r="E35" s="71"/>
      <c r="F35" s="12"/>
      <c r="G35" s="12"/>
      <c r="H35" s="12"/>
      <c r="I35" s="12"/>
      <c r="J35" s="13"/>
    </row>
    <row r="36" spans="1:10" ht="27" hidden="1" customHeight="1">
      <c r="B36" s="86" t="s">
        <v>16</v>
      </c>
      <c r="C36" s="87"/>
      <c r="D36" s="87"/>
      <c r="E36" s="87"/>
      <c r="F36" s="88"/>
      <c r="G36" s="88"/>
      <c r="H36" s="88"/>
      <c r="I36" s="88"/>
      <c r="J36" s="89"/>
    </row>
    <row r="37" spans="1:10" ht="25.5" hidden="1" customHeight="1">
      <c r="A37" s="85" t="s">
        <v>38</v>
      </c>
      <c r="B37" s="90" t="s">
        <v>17</v>
      </c>
      <c r="C37" s="91" t="s">
        <v>5</v>
      </c>
      <c r="D37" s="91"/>
      <c r="E37" s="91"/>
      <c r="F37" s="92" t="str">
        <f>B23</f>
        <v>Základ pro sníženou DPH</v>
      </c>
      <c r="G37" s="92" t="str">
        <f>B25</f>
        <v>Základ pro základní DPH</v>
      </c>
      <c r="H37" s="93" t="s">
        <v>18</v>
      </c>
      <c r="I37" s="94" t="s">
        <v>1</v>
      </c>
      <c r="J37" s="95" t="s">
        <v>0</v>
      </c>
    </row>
    <row r="38" spans="1:10" ht="25.5" hidden="1" customHeight="1">
      <c r="A38" s="85">
        <v>1</v>
      </c>
      <c r="B38" s="96" t="s">
        <v>54</v>
      </c>
      <c r="C38" s="241"/>
      <c r="D38" s="241"/>
      <c r="E38" s="241"/>
      <c r="F38" s="97">
        <v>0</v>
      </c>
      <c r="G38" s="98">
        <v>25053</v>
      </c>
      <c r="H38" s="99"/>
      <c r="I38" s="100">
        <v>25053</v>
      </c>
      <c r="J38" s="101">
        <f>IF(CenaCelkemVypocet=0,"",I38/CenaCelkemVypocet*100)</f>
        <v>100</v>
      </c>
    </row>
    <row r="39" spans="1:10" ht="25.5" hidden="1" customHeight="1">
      <c r="A39" s="85">
        <v>2</v>
      </c>
      <c r="B39" s="102" t="s">
        <v>44</v>
      </c>
      <c r="C39" s="242" t="s">
        <v>45</v>
      </c>
      <c r="D39" s="242"/>
      <c r="E39" s="242"/>
      <c r="F39" s="103">
        <v>0</v>
      </c>
      <c r="G39" s="104">
        <v>25053</v>
      </c>
      <c r="H39" s="104"/>
      <c r="I39" s="105">
        <v>25053</v>
      </c>
      <c r="J39" s="106">
        <f>IF(CenaCelkemVypocet=0,"",I39/CenaCelkemVypocet*100)</f>
        <v>100</v>
      </c>
    </row>
    <row r="40" spans="1:10" ht="25.5" hidden="1" customHeight="1">
      <c r="A40" s="85">
        <v>3</v>
      </c>
      <c r="B40" s="107" t="s">
        <v>42</v>
      </c>
      <c r="C40" s="241" t="s">
        <v>43</v>
      </c>
      <c r="D40" s="241"/>
      <c r="E40" s="241"/>
      <c r="F40" s="108">
        <v>0</v>
      </c>
      <c r="G40" s="99">
        <v>25053</v>
      </c>
      <c r="H40" s="99"/>
      <c r="I40" s="100">
        <v>25053</v>
      </c>
      <c r="J40" s="101">
        <f>IF(CenaCelkemVypocet=0,"",I40/CenaCelkemVypocet*100)</f>
        <v>100</v>
      </c>
    </row>
    <row r="41" spans="1:10" ht="25.5" hidden="1" customHeight="1">
      <c r="A41" s="85"/>
      <c r="B41" s="243" t="s">
        <v>55</v>
      </c>
      <c r="C41" s="244"/>
      <c r="D41" s="244"/>
      <c r="E41" s="244"/>
      <c r="F41" s="109">
        <f>SUMIF(A38:A40,"=1",F38:F40)</f>
        <v>0</v>
      </c>
      <c r="G41" s="110">
        <f>SUMIF(A38:A40,"=1",G38:G40)</f>
        <v>25053</v>
      </c>
      <c r="H41" s="110">
        <f>SUMIF(A38:A40,"=1",H38:H40)</f>
        <v>0</v>
      </c>
      <c r="I41" s="111">
        <f>SUMIF(A38:A40,"=1",I38:I40)</f>
        <v>25053</v>
      </c>
      <c r="J41" s="112">
        <f>SUMIF(A38:A40,"=1",J38:J40)</f>
        <v>100</v>
      </c>
    </row>
    <row r="45" spans="1:10" ht="15.75">
      <c r="B45" s="121" t="s">
        <v>57</v>
      </c>
    </row>
    <row r="47" spans="1:10" ht="25.5" customHeight="1">
      <c r="A47" s="123"/>
      <c r="B47" s="126" t="s">
        <v>17</v>
      </c>
      <c r="C47" s="126" t="s">
        <v>5</v>
      </c>
      <c r="D47" s="127"/>
      <c r="E47" s="127"/>
      <c r="F47" s="128" t="s">
        <v>58</v>
      </c>
      <c r="G47" s="128"/>
      <c r="H47" s="128"/>
      <c r="I47" s="128" t="s">
        <v>30</v>
      </c>
      <c r="J47" s="128" t="s">
        <v>0</v>
      </c>
    </row>
    <row r="48" spans="1:10" ht="36.75" customHeight="1">
      <c r="A48" s="124"/>
      <c r="B48" s="129" t="s">
        <v>59</v>
      </c>
      <c r="C48" s="245" t="s">
        <v>60</v>
      </c>
      <c r="D48" s="246"/>
      <c r="E48" s="246"/>
      <c r="F48" s="137" t="s">
        <v>27</v>
      </c>
      <c r="G48" s="130"/>
      <c r="H48" s="130"/>
      <c r="I48" s="130">
        <f>Z026_Pol!G8</f>
        <v>0</v>
      </c>
      <c r="J48" s="135" t="str">
        <f>IF(I49=0,"",I48/I49*100)</f>
        <v/>
      </c>
    </row>
    <row r="49" spans="1:10" ht="25.5" customHeight="1">
      <c r="A49" s="125"/>
      <c r="B49" s="131" t="s">
        <v>1</v>
      </c>
      <c r="C49" s="132"/>
      <c r="D49" s="133"/>
      <c r="E49" s="133"/>
      <c r="F49" s="138"/>
      <c r="G49" s="134"/>
      <c r="H49" s="134"/>
      <c r="I49" s="134">
        <f>I48</f>
        <v>0</v>
      </c>
      <c r="J49" s="136" t="str">
        <f>J48</f>
        <v/>
      </c>
    </row>
    <row r="50" spans="1:10">
      <c r="F50" s="83"/>
      <c r="G50" s="83"/>
      <c r="H50" s="83"/>
      <c r="I50" s="83"/>
      <c r="J50" s="84"/>
    </row>
    <row r="51" spans="1:10">
      <c r="F51" s="83"/>
      <c r="G51" s="83"/>
      <c r="H51" s="83"/>
      <c r="I51" s="83"/>
      <c r="J51" s="84"/>
    </row>
    <row r="52" spans="1:10">
      <c r="F52" s="83"/>
      <c r="G52" s="83"/>
      <c r="H52" s="83"/>
      <c r="I52" s="83"/>
      <c r="J52" s="8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C38:E38"/>
    <mergeCell ref="C39:E39"/>
    <mergeCell ref="C40:E40"/>
    <mergeCell ref="B41:E41"/>
    <mergeCell ref="C48:E48"/>
    <mergeCell ref="D34:E34"/>
    <mergeCell ref="G24:I24"/>
    <mergeCell ref="G23:I23"/>
    <mergeCell ref="E19:F19"/>
    <mergeCell ref="E20:F20"/>
    <mergeCell ref="I20:J20"/>
    <mergeCell ref="I21:J21"/>
    <mergeCell ref="G19:H19"/>
    <mergeCell ref="G20:H20"/>
    <mergeCell ref="G28:I28"/>
    <mergeCell ref="G25:I25"/>
    <mergeCell ref="I19:J19"/>
    <mergeCell ref="G27:I27"/>
    <mergeCell ref="D33:E33"/>
    <mergeCell ref="G33:I33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247" t="s">
        <v>6</v>
      </c>
      <c r="B1" s="247"/>
      <c r="C1" s="248"/>
      <c r="D1" s="247"/>
      <c r="E1" s="247"/>
      <c r="F1" s="247"/>
      <c r="G1" s="247"/>
    </row>
    <row r="2" spans="1:7" ht="24.95" customHeight="1">
      <c r="A2" s="48" t="s">
        <v>7</v>
      </c>
      <c r="B2" s="47"/>
      <c r="C2" s="249"/>
      <c r="D2" s="249"/>
      <c r="E2" s="249"/>
      <c r="F2" s="249"/>
      <c r="G2" s="250"/>
    </row>
    <row r="3" spans="1:7" ht="24.95" customHeight="1">
      <c r="A3" s="48" t="s">
        <v>8</v>
      </c>
      <c r="B3" s="47"/>
      <c r="C3" s="249"/>
      <c r="D3" s="249"/>
      <c r="E3" s="249"/>
      <c r="F3" s="249"/>
      <c r="G3" s="250"/>
    </row>
    <row r="4" spans="1:7" ht="24.95" customHeight="1">
      <c r="A4" s="48" t="s">
        <v>9</v>
      </c>
      <c r="B4" s="47"/>
      <c r="C4" s="249"/>
      <c r="D4" s="249"/>
      <c r="E4" s="249"/>
      <c r="F4" s="249"/>
      <c r="G4" s="250"/>
    </row>
    <row r="5" spans="1:7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99"/>
  <sheetViews>
    <sheetView workbookViewId="0">
      <pane ySplit="7" topLeftCell="A8" activePane="bottomLeft" state="frozen"/>
      <selection activeCell="H55" sqref="H55"/>
      <selection pane="bottomLeft" activeCell="D9" sqref="D9"/>
    </sheetView>
  </sheetViews>
  <sheetFormatPr defaultRowHeight="12.75" outlineLevelRow="1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>
      <c r="A1" s="251" t="s">
        <v>6</v>
      </c>
      <c r="B1" s="251"/>
      <c r="C1" s="251"/>
      <c r="D1" s="251"/>
      <c r="E1" s="251"/>
      <c r="F1" s="251"/>
      <c r="G1" s="251"/>
      <c r="AG1" t="s">
        <v>63</v>
      </c>
    </row>
    <row r="2" spans="1:60" ht="24.95" customHeight="1">
      <c r="A2" s="140" t="s">
        <v>7</v>
      </c>
      <c r="B2" s="47"/>
      <c r="C2" s="252" t="s">
        <v>159</v>
      </c>
      <c r="D2" s="253"/>
      <c r="E2" s="253"/>
      <c r="F2" s="253"/>
      <c r="G2" s="254"/>
      <c r="AG2" t="s">
        <v>64</v>
      </c>
    </row>
    <row r="3" spans="1:60" ht="24.95" customHeight="1">
      <c r="A3" s="140" t="s">
        <v>8</v>
      </c>
      <c r="B3" s="47"/>
      <c r="C3" s="252" t="s">
        <v>45</v>
      </c>
      <c r="D3" s="253"/>
      <c r="E3" s="253"/>
      <c r="F3" s="253"/>
      <c r="G3" s="254"/>
      <c r="AC3" s="122" t="s">
        <v>64</v>
      </c>
      <c r="AG3" t="s">
        <v>65</v>
      </c>
    </row>
    <row r="4" spans="1:60" ht="24.95" customHeight="1">
      <c r="A4" s="141" t="s">
        <v>9</v>
      </c>
      <c r="B4" s="142" t="s">
        <v>158</v>
      </c>
      <c r="C4" s="255" t="s">
        <v>43</v>
      </c>
      <c r="D4" s="256"/>
      <c r="E4" s="256"/>
      <c r="F4" s="256"/>
      <c r="G4" s="257"/>
      <c r="AG4" t="s">
        <v>66</v>
      </c>
    </row>
    <row r="5" spans="1:60">
      <c r="D5" s="10"/>
    </row>
    <row r="6" spans="1:60" ht="38.25">
      <c r="A6" s="144" t="s">
        <v>67</v>
      </c>
      <c r="B6" s="146" t="s">
        <v>68</v>
      </c>
      <c r="C6" s="146" t="s">
        <v>69</v>
      </c>
      <c r="D6" s="145" t="s">
        <v>70</v>
      </c>
      <c r="E6" s="144" t="s">
        <v>71</v>
      </c>
      <c r="F6" s="143" t="s">
        <v>72</v>
      </c>
      <c r="G6" s="144" t="s">
        <v>30</v>
      </c>
      <c r="H6" s="147" t="s">
        <v>31</v>
      </c>
      <c r="I6" s="147" t="s">
        <v>73</v>
      </c>
      <c r="J6" s="147" t="s">
        <v>32</v>
      </c>
      <c r="K6" s="147" t="s">
        <v>74</v>
      </c>
      <c r="L6" s="147" t="s">
        <v>75</v>
      </c>
      <c r="M6" s="147" t="s">
        <v>76</v>
      </c>
      <c r="N6" s="147" t="s">
        <v>77</v>
      </c>
      <c r="O6" s="147" t="s">
        <v>78</v>
      </c>
      <c r="P6" s="147" t="s">
        <v>79</v>
      </c>
      <c r="Q6" s="147" t="s">
        <v>80</v>
      </c>
      <c r="R6" s="147" t="s">
        <v>81</v>
      </c>
      <c r="S6" s="147" t="s">
        <v>82</v>
      </c>
      <c r="T6" s="147" t="s">
        <v>83</v>
      </c>
      <c r="U6" s="147" t="s">
        <v>84</v>
      </c>
      <c r="V6" s="147" t="s">
        <v>85</v>
      </c>
      <c r="W6" s="147" t="s">
        <v>86</v>
      </c>
      <c r="X6" s="147" t="s">
        <v>87</v>
      </c>
    </row>
    <row r="7" spans="1:60" hidden="1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>
      <c r="A8" s="155" t="s">
        <v>88</v>
      </c>
      <c r="B8" s="156" t="s">
        <v>59</v>
      </c>
      <c r="C8" s="167" t="s">
        <v>60</v>
      </c>
      <c r="D8" s="157"/>
      <c r="E8" s="158"/>
      <c r="F8" s="159"/>
      <c r="G8" s="160">
        <f>SUMIF(AG9:AG10,"&lt;&gt;NOR",G9:G10)</f>
        <v>0</v>
      </c>
      <c r="H8" s="154"/>
      <c r="I8" s="154">
        <f>SUM(I9:I10)</f>
        <v>0</v>
      </c>
      <c r="J8" s="154"/>
      <c r="K8" s="154">
        <f>SUM(K9:K10)</f>
        <v>25053</v>
      </c>
      <c r="L8" s="154"/>
      <c r="M8" s="154">
        <f>SUM(M9:M10)</f>
        <v>0</v>
      </c>
      <c r="N8" s="154"/>
      <c r="O8" s="154">
        <f>SUM(O9:O10)</f>
        <v>0.02</v>
      </c>
      <c r="P8" s="154"/>
      <c r="Q8" s="154">
        <f>SUM(Q9:Q10)</f>
        <v>0</v>
      </c>
      <c r="R8" s="154"/>
      <c r="S8" s="154"/>
      <c r="T8" s="154"/>
      <c r="U8" s="154"/>
      <c r="V8" s="154">
        <f>SUM(V9:V10)</f>
        <v>0</v>
      </c>
      <c r="W8" s="154"/>
      <c r="X8" s="154"/>
      <c r="AG8" t="s">
        <v>89</v>
      </c>
    </row>
    <row r="9" spans="1:60" outlineLevel="1">
      <c r="A9" s="161">
        <v>1</v>
      </c>
      <c r="B9" s="162" t="s">
        <v>90</v>
      </c>
      <c r="C9" s="168" t="s">
        <v>91</v>
      </c>
      <c r="D9" s="163" t="s">
        <v>92</v>
      </c>
      <c r="E9" s="164">
        <v>1</v>
      </c>
      <c r="F9" s="165"/>
      <c r="G9" s="166">
        <f>ROUND(E9*F9,2)</f>
        <v>0</v>
      </c>
      <c r="H9" s="153">
        <v>0</v>
      </c>
      <c r="I9" s="153">
        <f>ROUND(E9*H9,2)</f>
        <v>0</v>
      </c>
      <c r="J9" s="153">
        <v>25053</v>
      </c>
      <c r="K9" s="153">
        <f>ROUND(E9*J9,2)</f>
        <v>25053</v>
      </c>
      <c r="L9" s="153">
        <v>21</v>
      </c>
      <c r="M9" s="153">
        <f>G9*(1+L9/100)</f>
        <v>0</v>
      </c>
      <c r="N9" s="153">
        <v>1.9779999999999999E-2</v>
      </c>
      <c r="O9" s="153">
        <f>ROUND(E9*N9,2)</f>
        <v>0.02</v>
      </c>
      <c r="P9" s="153">
        <v>0</v>
      </c>
      <c r="Q9" s="153">
        <f>ROUND(E9*P9,2)</f>
        <v>0</v>
      </c>
      <c r="R9" s="153"/>
      <c r="S9" s="153" t="s">
        <v>93</v>
      </c>
      <c r="T9" s="153" t="s">
        <v>94</v>
      </c>
      <c r="U9" s="153">
        <v>0</v>
      </c>
      <c r="V9" s="153">
        <f>ROUND(E9*U9,2)</f>
        <v>0</v>
      </c>
      <c r="W9" s="153"/>
      <c r="X9" s="153" t="s">
        <v>95</v>
      </c>
      <c r="Y9" s="148"/>
      <c r="Z9" s="148"/>
      <c r="AA9" s="148"/>
      <c r="AB9" s="148"/>
      <c r="AC9" s="148"/>
      <c r="AD9" s="148"/>
      <c r="AE9" s="148"/>
      <c r="AF9" s="148"/>
      <c r="AG9" s="148" t="s">
        <v>96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>
      <c r="A10" s="151"/>
      <c r="B10" s="152"/>
      <c r="C10" s="258"/>
      <c r="D10" s="259"/>
      <c r="E10" s="259"/>
      <c r="F10" s="259"/>
      <c r="G10" s="259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148"/>
      <c r="Z10" s="148"/>
      <c r="AA10" s="148"/>
      <c r="AB10" s="148"/>
      <c r="AC10" s="148"/>
      <c r="AD10" s="148"/>
      <c r="AE10" s="148"/>
      <c r="AF10" s="148"/>
      <c r="AG10" s="148" t="s">
        <v>97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>
      <c r="A11" s="3"/>
      <c r="B11" s="4"/>
      <c r="C11" s="169"/>
      <c r="D11" s="6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AE11">
        <v>15</v>
      </c>
      <c r="AF11">
        <v>21</v>
      </c>
      <c r="AG11" t="s">
        <v>75</v>
      </c>
    </row>
    <row r="12" spans="1:60">
      <c r="C12" s="170"/>
      <c r="D12" s="10"/>
      <c r="AG12" t="s">
        <v>98</v>
      </c>
    </row>
    <row r="13" spans="1:60">
      <c r="D13" s="10"/>
    </row>
    <row r="14" spans="1:60">
      <c r="D14" s="10"/>
    </row>
    <row r="15" spans="1:60">
      <c r="D15" s="10"/>
    </row>
    <row r="16" spans="1:60">
      <c r="D16" s="10"/>
    </row>
    <row r="17" spans="4:9">
      <c r="D17" s="10"/>
    </row>
    <row r="18" spans="4:9">
      <c r="D18" s="10"/>
      <c r="I18" s="83">
        <f>Z026_Pol!G8</f>
        <v>0</v>
      </c>
    </row>
    <row r="19" spans="4:9">
      <c r="D19" s="10"/>
    </row>
    <row r="20" spans="4:9">
      <c r="D20" s="10"/>
    </row>
    <row r="21" spans="4:9">
      <c r="D21" s="10"/>
    </row>
    <row r="22" spans="4:9">
      <c r="D22" s="10"/>
    </row>
    <row r="23" spans="4:9">
      <c r="D23" s="10"/>
    </row>
    <row r="24" spans="4:9">
      <c r="D24" s="10"/>
    </row>
    <row r="25" spans="4:9">
      <c r="D25" s="10"/>
      <c r="G25">
        <f>I21</f>
        <v>0</v>
      </c>
    </row>
    <row r="26" spans="4:9">
      <c r="D26" s="10"/>
    </row>
    <row r="27" spans="4:9">
      <c r="D27" s="10"/>
      <c r="G27">
        <f>ZakladDPHZakl</f>
        <v>0</v>
      </c>
    </row>
    <row r="28" spans="4:9">
      <c r="D28" s="10"/>
    </row>
    <row r="29" spans="4:9">
      <c r="D29" s="10"/>
    </row>
    <row r="30" spans="4:9">
      <c r="D30" s="10"/>
    </row>
    <row r="31" spans="4:9">
      <c r="D31" s="10"/>
    </row>
    <row r="32" spans="4:9">
      <c r="D32" s="10"/>
    </row>
    <row r="33" spans="4:9">
      <c r="D33" s="10"/>
    </row>
    <row r="34" spans="4:9">
      <c r="D34" s="10"/>
    </row>
    <row r="35" spans="4:9">
      <c r="D35" s="10"/>
    </row>
    <row r="36" spans="4:9">
      <c r="D36" s="10"/>
    </row>
    <row r="37" spans="4:9">
      <c r="D37" s="10"/>
    </row>
    <row r="38" spans="4:9">
      <c r="D38" s="10"/>
    </row>
    <row r="39" spans="4:9">
      <c r="D39" s="10"/>
    </row>
    <row r="40" spans="4:9">
      <c r="D40" s="10"/>
    </row>
    <row r="41" spans="4:9">
      <c r="D41" s="10"/>
    </row>
    <row r="42" spans="4:9">
      <c r="D42" s="10"/>
    </row>
    <row r="43" spans="4:9">
      <c r="D43" s="10"/>
    </row>
    <row r="44" spans="4:9">
      <c r="D44" s="10"/>
    </row>
    <row r="45" spans="4:9">
      <c r="D45" s="10"/>
    </row>
    <row r="46" spans="4:9">
      <c r="D46" s="10"/>
    </row>
    <row r="47" spans="4:9">
      <c r="D47" s="10"/>
    </row>
    <row r="48" spans="4:9">
      <c r="D48" s="10"/>
      <c r="I48" s="83">
        <f>Z026_Pol!G8</f>
        <v>0</v>
      </c>
    </row>
    <row r="49" spans="4:4">
      <c r="D49" s="10"/>
    </row>
    <row r="50" spans="4:4">
      <c r="D50" s="10"/>
    </row>
    <row r="51" spans="4:4">
      <c r="D51" s="10"/>
    </row>
    <row r="52" spans="4:4">
      <c r="D52" s="10"/>
    </row>
    <row r="53" spans="4:4">
      <c r="D53" s="10"/>
    </row>
    <row r="54" spans="4:4">
      <c r="D54" s="10"/>
    </row>
    <row r="55" spans="4:4">
      <c r="D55" s="10"/>
    </row>
    <row r="56" spans="4:4">
      <c r="D56" s="10"/>
    </row>
    <row r="57" spans="4:4">
      <c r="D57" s="10"/>
    </row>
    <row r="58" spans="4:4">
      <c r="D58" s="10"/>
    </row>
    <row r="59" spans="4:4">
      <c r="D59" s="10"/>
    </row>
    <row r="60" spans="4:4">
      <c r="D60" s="10"/>
    </row>
    <row r="61" spans="4:4">
      <c r="D61" s="10"/>
    </row>
    <row r="62" spans="4:4">
      <c r="D62" s="10"/>
    </row>
    <row r="63" spans="4:4">
      <c r="D63" s="10"/>
    </row>
    <row r="64" spans="4:4">
      <c r="D64" s="10"/>
    </row>
    <row r="65" spans="4:4">
      <c r="D65" s="10"/>
    </row>
    <row r="66" spans="4:4">
      <c r="D66" s="10"/>
    </row>
    <row r="67" spans="4:4">
      <c r="D67" s="10"/>
    </row>
    <row r="68" spans="4:4">
      <c r="D68" s="10"/>
    </row>
    <row r="69" spans="4:4">
      <c r="D69" s="10"/>
    </row>
    <row r="70" spans="4:4">
      <c r="D70" s="10"/>
    </row>
    <row r="71" spans="4:4">
      <c r="D71" s="10"/>
    </row>
    <row r="72" spans="4:4">
      <c r="D72" s="10"/>
    </row>
    <row r="73" spans="4:4">
      <c r="D73" s="10"/>
    </row>
    <row r="74" spans="4:4">
      <c r="D74" s="10"/>
    </row>
    <row r="75" spans="4:4">
      <c r="D75" s="10"/>
    </row>
    <row r="76" spans="4:4">
      <c r="D76" s="10"/>
    </row>
    <row r="77" spans="4:4">
      <c r="D77" s="10"/>
    </row>
    <row r="78" spans="4:4">
      <c r="D78" s="10"/>
    </row>
    <row r="79" spans="4:4">
      <c r="D79" s="10"/>
    </row>
    <row r="80" spans="4:4">
      <c r="D80" s="10"/>
    </row>
    <row r="81" spans="4:4">
      <c r="D81" s="10"/>
    </row>
    <row r="82" spans="4:4">
      <c r="D82" s="10"/>
    </row>
    <row r="83" spans="4:4">
      <c r="D83" s="10"/>
    </row>
    <row r="84" spans="4:4">
      <c r="D84" s="10"/>
    </row>
    <row r="85" spans="4:4">
      <c r="D85" s="10"/>
    </row>
    <row r="86" spans="4:4">
      <c r="D86" s="10"/>
    </row>
    <row r="87" spans="4:4">
      <c r="D87" s="10"/>
    </row>
    <row r="88" spans="4:4">
      <c r="D88" s="10"/>
    </row>
    <row r="89" spans="4:4">
      <c r="D89" s="10"/>
    </row>
    <row r="90" spans="4:4">
      <c r="D90" s="10"/>
    </row>
    <row r="91" spans="4:4">
      <c r="D91" s="10"/>
    </row>
    <row r="92" spans="4:4">
      <c r="D92" s="10"/>
    </row>
    <row r="93" spans="4:4">
      <c r="D93" s="10"/>
    </row>
    <row r="94" spans="4:4">
      <c r="D94" s="10"/>
    </row>
    <row r="95" spans="4:4">
      <c r="D95" s="10"/>
    </row>
    <row r="96" spans="4:4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</sheetData>
  <mergeCells count="5">
    <mergeCell ref="A1:G1"/>
    <mergeCell ref="C2:G2"/>
    <mergeCell ref="C3:G3"/>
    <mergeCell ref="C4:G4"/>
    <mergeCell ref="C10:G10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workbookViewId="0">
      <selection activeCell="F28" sqref="F28"/>
    </sheetView>
  </sheetViews>
  <sheetFormatPr defaultRowHeight="12.75"/>
  <cols>
    <col min="2" max="2" width="19" customWidth="1"/>
    <col min="3" max="3" width="22.28515625" customWidth="1"/>
  </cols>
  <sheetData>
    <row r="1" spans="1:3">
      <c r="A1" s="260" t="s">
        <v>99</v>
      </c>
      <c r="B1" s="260"/>
      <c r="C1" s="260"/>
    </row>
    <row r="2" spans="1:3">
      <c r="A2" s="171" t="s">
        <v>5</v>
      </c>
      <c r="B2" s="176" t="s">
        <v>100</v>
      </c>
      <c r="C2" s="176" t="s">
        <v>101</v>
      </c>
    </row>
    <row r="3" spans="1:3">
      <c r="A3" s="173" t="s">
        <v>102</v>
      </c>
      <c r="B3" s="179"/>
      <c r="C3" s="179"/>
    </row>
    <row r="4" spans="1:3">
      <c r="A4" s="174" t="s">
        <v>31</v>
      </c>
      <c r="B4" s="178">
        <v>0</v>
      </c>
      <c r="C4" s="178"/>
    </row>
    <row r="5" spans="1:3">
      <c r="A5" s="174" t="s">
        <v>103</v>
      </c>
      <c r="B5" s="178">
        <v>0</v>
      </c>
      <c r="C5" s="178">
        <v>0</v>
      </c>
    </row>
    <row r="6" spans="1:3">
      <c r="A6" s="174" t="s">
        <v>104</v>
      </c>
      <c r="B6" s="178"/>
      <c r="C6" s="178">
        <f>List3!J12</f>
        <v>0</v>
      </c>
    </row>
    <row r="7" spans="1:3">
      <c r="A7" s="174" t="s">
        <v>105</v>
      </c>
      <c r="B7" s="178"/>
      <c r="C7" s="178">
        <f>List3!J27</f>
        <v>0</v>
      </c>
    </row>
    <row r="8" spans="1:3">
      <c r="A8" s="175" t="s">
        <v>106</v>
      </c>
      <c r="B8" s="180">
        <v>0</v>
      </c>
      <c r="C8" s="180">
        <f>C6+C7</f>
        <v>0</v>
      </c>
    </row>
    <row r="9" spans="1:3">
      <c r="A9" s="174" t="s">
        <v>107</v>
      </c>
      <c r="B9" s="178"/>
      <c r="C9" s="178">
        <v>2.50526049672E-2</v>
      </c>
    </row>
    <row r="10" spans="1:3">
      <c r="A10" s="174" t="s">
        <v>108</v>
      </c>
      <c r="B10" s="178"/>
      <c r="C10" s="178">
        <v>0</v>
      </c>
    </row>
    <row r="11" spans="1:3">
      <c r="A11" s="174" t="s">
        <v>109</v>
      </c>
      <c r="B11" s="178"/>
      <c r="C11" s="178">
        <v>0</v>
      </c>
    </row>
    <row r="12" spans="1:3">
      <c r="A12" s="174" t="s">
        <v>110</v>
      </c>
      <c r="B12" s="178"/>
      <c r="C12" s="178">
        <v>0</v>
      </c>
    </row>
    <row r="13" spans="1:3">
      <c r="A13" s="175" t="s">
        <v>111</v>
      </c>
      <c r="B13" s="180">
        <v>0</v>
      </c>
      <c r="C13" s="180">
        <f>C8+C9</f>
        <v>2.50526049672E-2</v>
      </c>
    </row>
    <row r="14" spans="1:3">
      <c r="A14" s="174" t="s">
        <v>112</v>
      </c>
      <c r="B14" s="178"/>
      <c r="C14" s="178">
        <v>0</v>
      </c>
    </row>
    <row r="15" spans="1:3">
      <c r="A15" s="174" t="s">
        <v>113</v>
      </c>
      <c r="B15" s="178"/>
      <c r="C15" s="178">
        <v>0</v>
      </c>
    </row>
    <row r="16" spans="1:3">
      <c r="A16" s="174" t="s">
        <v>114</v>
      </c>
      <c r="B16" s="178"/>
      <c r="C16" s="178">
        <v>0</v>
      </c>
    </row>
    <row r="17" spans="1:9">
      <c r="A17" s="173" t="s">
        <v>115</v>
      </c>
      <c r="B17" s="179"/>
      <c r="C17" s="179">
        <f>C13</f>
        <v>2.50526049672E-2</v>
      </c>
    </row>
    <row r="18" spans="1:9">
      <c r="A18" s="174" t="s">
        <v>116</v>
      </c>
      <c r="B18" s="178"/>
      <c r="C18" s="178"/>
      <c r="I18" s="83">
        <f>Z026_Pol!G8</f>
        <v>0</v>
      </c>
    </row>
    <row r="19" spans="1:9">
      <c r="A19" s="173" t="s">
        <v>28</v>
      </c>
      <c r="B19" s="179"/>
      <c r="C19" s="179"/>
    </row>
    <row r="20" spans="1:9">
      <c r="A20" s="174" t="s">
        <v>117</v>
      </c>
      <c r="B20" s="178"/>
      <c r="C20" s="178">
        <v>0</v>
      </c>
    </row>
    <row r="21" spans="1:9">
      <c r="A21" s="174" t="s">
        <v>118</v>
      </c>
      <c r="B21" s="178"/>
      <c r="C21" s="178">
        <v>0</v>
      </c>
    </row>
    <row r="22" spans="1:9">
      <c r="A22" s="173" t="s">
        <v>119</v>
      </c>
      <c r="B22" s="179"/>
      <c r="C22" s="179">
        <v>0</v>
      </c>
    </row>
    <row r="23" spans="1:9">
      <c r="A23" s="174" t="s">
        <v>120</v>
      </c>
      <c r="B23" s="178"/>
      <c r="C23" s="178">
        <v>0</v>
      </c>
    </row>
    <row r="24" spans="1:9">
      <c r="A24" s="174" t="s">
        <v>116</v>
      </c>
      <c r="B24" s="178"/>
      <c r="C24" s="178"/>
    </row>
    <row r="25" spans="1:9" ht="15">
      <c r="A25" s="172" t="s">
        <v>121</v>
      </c>
      <c r="B25" s="177"/>
      <c r="C25" s="182">
        <f>C17</f>
        <v>2.50526049672E-2</v>
      </c>
      <c r="G25">
        <f>I21</f>
        <v>0</v>
      </c>
    </row>
    <row r="26" spans="1:9">
      <c r="A26" s="174" t="s">
        <v>122</v>
      </c>
      <c r="B26" s="178">
        <v>25052.630019804968</v>
      </c>
      <c r="C26" s="178">
        <f>C25*0.21</f>
        <v>5.2610470431119997E-3</v>
      </c>
    </row>
    <row r="27" spans="1:9" ht="15">
      <c r="A27" s="172" t="s">
        <v>123</v>
      </c>
      <c r="B27" s="177"/>
      <c r="C27" s="177">
        <f>C25+C26</f>
        <v>3.0313652010311998E-2</v>
      </c>
      <c r="G27">
        <f>ZakladDPHZakl</f>
        <v>0</v>
      </c>
    </row>
    <row r="28" spans="1:9">
      <c r="A28" s="174" t="s">
        <v>116</v>
      </c>
      <c r="B28" s="178"/>
      <c r="C28" s="178"/>
    </row>
    <row r="29" spans="1:9">
      <c r="A29" s="174" t="s">
        <v>124</v>
      </c>
      <c r="B29" s="178"/>
      <c r="C29" s="178">
        <v>0</v>
      </c>
    </row>
    <row r="30" spans="1:9">
      <c r="A30" s="174" t="s">
        <v>124</v>
      </c>
      <c r="B30" s="178"/>
      <c r="C30" s="178">
        <v>0</v>
      </c>
    </row>
    <row r="31" spans="1:9">
      <c r="A31" s="173" t="s">
        <v>125</v>
      </c>
      <c r="B31" s="181" t="s">
        <v>126</v>
      </c>
      <c r="C31" s="181" t="s">
        <v>32</v>
      </c>
    </row>
    <row r="32" spans="1:9">
      <c r="A32" s="174" t="s">
        <v>60</v>
      </c>
      <c r="B32" s="178">
        <f>List3!E12</f>
        <v>0</v>
      </c>
      <c r="C32" s="178">
        <f>List3!H12</f>
        <v>0</v>
      </c>
    </row>
    <row r="33" spans="1:9" ht="13.15" customHeight="1">
      <c r="A33" s="174" t="s">
        <v>127</v>
      </c>
      <c r="B33" s="178">
        <v>1659.0140241999998</v>
      </c>
      <c r="C33" s="178">
        <v>6797.4785729999994</v>
      </c>
    </row>
    <row r="34" spans="1:9">
      <c r="A34" s="174" t="s">
        <v>116</v>
      </c>
      <c r="B34" s="178"/>
      <c r="C34" s="178"/>
    </row>
    <row r="48" spans="1:9">
      <c r="I48" s="83">
        <f>Z026_Pol!G8</f>
        <v>0</v>
      </c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view="pageBreakPreview" zoomScaleNormal="100" zoomScaleSheetLayoutView="100" workbookViewId="0">
      <selection activeCell="H28" sqref="H28"/>
    </sheetView>
  </sheetViews>
  <sheetFormatPr defaultRowHeight="12.75"/>
  <cols>
    <col min="1" max="1" width="43.28515625" customWidth="1"/>
    <col min="5" max="5" width="12.140625" customWidth="1"/>
    <col min="7" max="7" width="10.85546875" customWidth="1"/>
    <col min="8" max="8" width="10.5703125" customWidth="1"/>
    <col min="9" max="9" width="12.42578125" customWidth="1"/>
    <col min="10" max="10" width="12.28515625" customWidth="1"/>
  </cols>
  <sheetData>
    <row r="1" spans="1:10">
      <c r="A1" s="183" t="s">
        <v>5</v>
      </c>
      <c r="B1" s="183" t="s">
        <v>128</v>
      </c>
      <c r="C1" s="186" t="s">
        <v>129</v>
      </c>
      <c r="D1" s="186" t="s">
        <v>126</v>
      </c>
      <c r="E1" s="186" t="s">
        <v>130</v>
      </c>
      <c r="F1" s="183" t="s">
        <v>131</v>
      </c>
      <c r="G1" s="186" t="s">
        <v>32</v>
      </c>
      <c r="H1" s="186" t="s">
        <v>132</v>
      </c>
      <c r="I1" s="186" t="s">
        <v>133</v>
      </c>
      <c r="J1" s="186" t="s">
        <v>1</v>
      </c>
    </row>
    <row r="2" spans="1:10" ht="15">
      <c r="A2" s="184" t="s">
        <v>60</v>
      </c>
      <c r="B2" s="184" t="s">
        <v>116</v>
      </c>
      <c r="C2" s="187"/>
      <c r="D2" s="187"/>
      <c r="E2" s="187"/>
      <c r="F2" s="184" t="s">
        <v>116</v>
      </c>
      <c r="G2" s="187"/>
      <c r="H2" s="187"/>
      <c r="I2" s="187"/>
      <c r="J2" s="187"/>
    </row>
    <row r="3" spans="1:10">
      <c r="A3" s="188" t="s">
        <v>134</v>
      </c>
      <c r="B3" s="188" t="s">
        <v>116</v>
      </c>
      <c r="C3" s="189"/>
      <c r="D3" s="189"/>
      <c r="E3" s="189"/>
      <c r="F3" s="188" t="s">
        <v>116</v>
      </c>
      <c r="G3" s="189"/>
      <c r="H3" s="189"/>
      <c r="I3" s="189"/>
      <c r="J3" s="189"/>
    </row>
    <row r="4" spans="1:10">
      <c r="A4" s="185" t="s">
        <v>135</v>
      </c>
      <c r="B4" s="185" t="s">
        <v>136</v>
      </c>
      <c r="C4" s="190">
        <v>1</v>
      </c>
      <c r="D4" s="193"/>
      <c r="E4" s="190">
        <f>C4*D4</f>
        <v>0</v>
      </c>
      <c r="F4" s="185" t="s">
        <v>116</v>
      </c>
      <c r="G4" s="193"/>
      <c r="H4" s="190">
        <f t="shared" ref="H4:H7" si="0">G4*C4</f>
        <v>0</v>
      </c>
      <c r="I4" s="190">
        <f>E4+H4</f>
        <v>0</v>
      </c>
      <c r="J4" s="190">
        <f>I4</f>
        <v>0</v>
      </c>
    </row>
    <row r="5" spans="1:10">
      <c r="A5" s="185" t="s">
        <v>137</v>
      </c>
      <c r="B5" s="185" t="s">
        <v>136</v>
      </c>
      <c r="C5" s="190">
        <v>1</v>
      </c>
      <c r="D5" s="193"/>
      <c r="E5" s="190">
        <f t="shared" ref="E5:E7" si="1">C5*D5</f>
        <v>0</v>
      </c>
      <c r="F5" s="185" t="s">
        <v>116</v>
      </c>
      <c r="G5" s="193"/>
      <c r="H5" s="190">
        <f t="shared" si="0"/>
        <v>0</v>
      </c>
      <c r="I5" s="190">
        <f t="shared" ref="I5:I7" si="2">E5+H5</f>
        <v>0</v>
      </c>
      <c r="J5" s="190">
        <f t="shared" ref="J5:J7" si="3">I5</f>
        <v>0</v>
      </c>
    </row>
    <row r="6" spans="1:10">
      <c r="A6" s="185" t="s">
        <v>138</v>
      </c>
      <c r="B6" s="185" t="s">
        <v>136</v>
      </c>
      <c r="C6" s="190">
        <v>1</v>
      </c>
      <c r="D6" s="193"/>
      <c r="E6" s="190">
        <f t="shared" si="1"/>
        <v>0</v>
      </c>
      <c r="F6" s="185" t="s">
        <v>116</v>
      </c>
      <c r="G6" s="193"/>
      <c r="H6" s="190">
        <f t="shared" si="0"/>
        <v>0</v>
      </c>
      <c r="I6" s="190">
        <f t="shared" si="2"/>
        <v>0</v>
      </c>
      <c r="J6" s="190">
        <f t="shared" si="3"/>
        <v>0</v>
      </c>
    </row>
    <row r="7" spans="1:10">
      <c r="A7" s="185" t="s">
        <v>139</v>
      </c>
      <c r="B7" s="185" t="s">
        <v>136</v>
      </c>
      <c r="C7" s="190">
        <v>1</v>
      </c>
      <c r="D7" s="193"/>
      <c r="E7" s="190">
        <f t="shared" si="1"/>
        <v>0</v>
      </c>
      <c r="F7" s="185" t="s">
        <v>116</v>
      </c>
      <c r="G7" s="193"/>
      <c r="H7" s="190">
        <f t="shared" si="0"/>
        <v>0</v>
      </c>
      <c r="I7" s="190">
        <f t="shared" si="2"/>
        <v>0</v>
      </c>
      <c r="J7" s="190">
        <f t="shared" si="3"/>
        <v>0</v>
      </c>
    </row>
    <row r="8" spans="1:10">
      <c r="A8" s="185" t="s">
        <v>116</v>
      </c>
      <c r="B8" s="185" t="s">
        <v>116</v>
      </c>
      <c r="C8" s="191"/>
      <c r="D8" s="191"/>
      <c r="E8" s="191"/>
      <c r="F8" s="185" t="s">
        <v>116</v>
      </c>
      <c r="G8" s="191"/>
      <c r="H8" s="191"/>
      <c r="I8" s="191">
        <v>0</v>
      </c>
      <c r="J8" s="191">
        <v>0</v>
      </c>
    </row>
    <row r="9" spans="1:10">
      <c r="A9" s="188" t="s">
        <v>140</v>
      </c>
      <c r="B9" s="188" t="s">
        <v>116</v>
      </c>
      <c r="C9" s="189"/>
      <c r="D9" s="189"/>
      <c r="E9" s="189"/>
      <c r="F9" s="188" t="s">
        <v>116</v>
      </c>
      <c r="G9" s="189"/>
      <c r="H9" s="189"/>
      <c r="I9" s="189"/>
      <c r="J9" s="189"/>
    </row>
    <row r="10" spans="1:10">
      <c r="A10" s="185" t="s">
        <v>141</v>
      </c>
      <c r="B10" s="185" t="s">
        <v>142</v>
      </c>
      <c r="C10" s="190">
        <v>45</v>
      </c>
      <c r="D10" s="192"/>
      <c r="E10" s="190">
        <f>D10*C10</f>
        <v>0</v>
      </c>
      <c r="F10" s="185" t="s">
        <v>116</v>
      </c>
      <c r="G10" s="192"/>
      <c r="H10" s="190">
        <f>G10*C10</f>
        <v>0</v>
      </c>
      <c r="I10" s="190">
        <f t="shared" ref="I10" si="4">E10+H10</f>
        <v>0</v>
      </c>
      <c r="J10" s="190">
        <f t="shared" ref="J10" si="5">I10</f>
        <v>0</v>
      </c>
    </row>
    <row r="11" spans="1:10">
      <c r="A11" s="185" t="s">
        <v>116</v>
      </c>
      <c r="B11" s="185" t="s">
        <v>116</v>
      </c>
      <c r="C11" s="190"/>
      <c r="D11" s="190"/>
      <c r="E11" s="190"/>
      <c r="F11" s="185" t="s">
        <v>116</v>
      </c>
      <c r="G11" s="190"/>
      <c r="H11" s="190"/>
      <c r="I11" s="190">
        <v>0</v>
      </c>
      <c r="J11" s="190">
        <v>0</v>
      </c>
    </row>
    <row r="12" spans="1:10" ht="15">
      <c r="A12" s="184" t="s">
        <v>143</v>
      </c>
      <c r="B12" s="184" t="s">
        <v>116</v>
      </c>
      <c r="C12" s="187"/>
      <c r="D12" s="187"/>
      <c r="E12" s="187">
        <f>SUM(E4:E11)</f>
        <v>0</v>
      </c>
      <c r="F12" s="184" t="s">
        <v>116</v>
      </c>
      <c r="G12" s="187"/>
      <c r="H12" s="187">
        <f>SUM(H4:H11)</f>
        <v>0</v>
      </c>
      <c r="I12" s="187"/>
      <c r="J12" s="187">
        <f>SUM(J4:J11)</f>
        <v>0</v>
      </c>
    </row>
    <row r="13" spans="1:10">
      <c r="A13" s="185" t="s">
        <v>116</v>
      </c>
      <c r="B13" s="185" t="s">
        <v>116</v>
      </c>
      <c r="C13" s="190"/>
      <c r="D13" s="190"/>
      <c r="E13" s="190"/>
      <c r="F13" s="185" t="s">
        <v>116</v>
      </c>
      <c r="G13" s="190"/>
      <c r="H13" s="190"/>
      <c r="I13" s="190">
        <v>0</v>
      </c>
      <c r="J13" s="190">
        <v>0</v>
      </c>
    </row>
    <row r="14" spans="1:10" ht="15">
      <c r="A14" s="184" t="s">
        <v>127</v>
      </c>
      <c r="B14" s="184" t="s">
        <v>116</v>
      </c>
      <c r="C14" s="187"/>
      <c r="D14" s="187"/>
      <c r="E14" s="187"/>
      <c r="F14" s="184" t="s">
        <v>116</v>
      </c>
      <c r="G14" s="187"/>
      <c r="H14" s="187"/>
      <c r="I14" s="187"/>
      <c r="J14" s="187"/>
    </row>
    <row r="15" spans="1:10">
      <c r="A15" s="188" t="s">
        <v>144</v>
      </c>
      <c r="B15" s="188" t="s">
        <v>116</v>
      </c>
      <c r="C15" s="189"/>
      <c r="D15" s="189"/>
      <c r="E15" s="189"/>
      <c r="F15" s="188" t="s">
        <v>116</v>
      </c>
      <c r="G15" s="189"/>
      <c r="H15" s="189"/>
      <c r="I15" s="189"/>
      <c r="J15" s="189"/>
    </row>
    <row r="16" spans="1:10">
      <c r="A16" s="188" t="s">
        <v>145</v>
      </c>
      <c r="B16" s="188" t="s">
        <v>116</v>
      </c>
      <c r="C16" s="189"/>
      <c r="D16" s="189"/>
      <c r="E16" s="189"/>
      <c r="F16" s="188" t="s">
        <v>116</v>
      </c>
      <c r="G16" s="189"/>
      <c r="H16" s="189"/>
      <c r="I16" s="189"/>
      <c r="J16" s="189"/>
    </row>
    <row r="17" spans="1:10">
      <c r="A17" s="185" t="s">
        <v>146</v>
      </c>
      <c r="B17" s="185" t="s">
        <v>142</v>
      </c>
      <c r="C17" s="190">
        <v>42</v>
      </c>
      <c r="D17" s="192"/>
      <c r="E17" s="190">
        <f>C17*D17</f>
        <v>0</v>
      </c>
      <c r="F17" s="185" t="s">
        <v>116</v>
      </c>
      <c r="G17" s="192"/>
      <c r="H17" s="190">
        <f t="shared" ref="H17" si="6">G17*C17</f>
        <v>0</v>
      </c>
      <c r="I17" s="190">
        <f t="shared" ref="I17" si="7">E17+H17</f>
        <v>0</v>
      </c>
      <c r="J17" s="190">
        <f t="shared" ref="J17" si="8">I17</f>
        <v>0</v>
      </c>
    </row>
    <row r="18" spans="1:10">
      <c r="A18" s="188" t="s">
        <v>147</v>
      </c>
      <c r="B18" s="188" t="s">
        <v>116</v>
      </c>
      <c r="C18" s="189"/>
      <c r="D18" s="189"/>
      <c r="E18" s="189"/>
      <c r="F18" s="188" t="s">
        <v>116</v>
      </c>
      <c r="G18" s="189"/>
      <c r="H18" s="189"/>
      <c r="I18" s="189"/>
      <c r="J18" s="189"/>
    </row>
    <row r="19" spans="1:10">
      <c r="A19" s="185" t="s">
        <v>148</v>
      </c>
      <c r="B19" s="185" t="s">
        <v>149</v>
      </c>
      <c r="C19" s="190">
        <v>12.6</v>
      </c>
      <c r="D19" s="192"/>
      <c r="E19" s="190">
        <f>C19*D19</f>
        <v>0</v>
      </c>
      <c r="F19" s="185" t="s">
        <v>116</v>
      </c>
      <c r="G19" s="192"/>
      <c r="H19" s="190">
        <f t="shared" ref="H19" si="9">G19*C19</f>
        <v>0</v>
      </c>
      <c r="I19" s="190">
        <f t="shared" ref="I19" si="10">E19+H19</f>
        <v>0</v>
      </c>
      <c r="J19" s="190">
        <f t="shared" ref="J19" si="11">I19</f>
        <v>0</v>
      </c>
    </row>
    <row r="20" spans="1:10">
      <c r="A20" s="188" t="s">
        <v>150</v>
      </c>
      <c r="B20" s="188" t="s">
        <v>116</v>
      </c>
      <c r="C20" s="189"/>
      <c r="D20" s="189"/>
      <c r="E20" s="189"/>
      <c r="F20" s="188" t="s">
        <v>116</v>
      </c>
      <c r="G20" s="189"/>
      <c r="H20" s="189"/>
      <c r="I20" s="189"/>
      <c r="J20" s="189"/>
    </row>
    <row r="21" spans="1:10">
      <c r="A21" s="185" t="s">
        <v>151</v>
      </c>
      <c r="B21" s="185" t="s">
        <v>149</v>
      </c>
      <c r="C21" s="190">
        <v>12.6</v>
      </c>
      <c r="D21" s="192"/>
      <c r="E21" s="190">
        <f>C21*D21</f>
        <v>0</v>
      </c>
      <c r="F21" s="185" t="s">
        <v>116</v>
      </c>
      <c r="G21" s="192"/>
      <c r="H21" s="190">
        <f t="shared" ref="H21" si="12">G21*C21</f>
        <v>0</v>
      </c>
      <c r="I21" s="190">
        <f t="shared" ref="I21" si="13">E21+H21</f>
        <v>0</v>
      </c>
      <c r="J21" s="190">
        <f t="shared" ref="J21" si="14">I21</f>
        <v>0</v>
      </c>
    </row>
    <row r="22" spans="1:10">
      <c r="A22" s="188" t="s">
        <v>152</v>
      </c>
      <c r="B22" s="188" t="s">
        <v>116</v>
      </c>
      <c r="C22" s="189"/>
      <c r="D22" s="189"/>
      <c r="E22" s="189"/>
      <c r="F22" s="188" t="s">
        <v>116</v>
      </c>
      <c r="G22" s="189"/>
      <c r="H22" s="189"/>
      <c r="I22" s="189"/>
      <c r="J22" s="189"/>
    </row>
    <row r="23" spans="1:10">
      <c r="A23" s="188" t="s">
        <v>153</v>
      </c>
      <c r="B23" s="188" t="s">
        <v>116</v>
      </c>
      <c r="C23" s="189"/>
      <c r="D23" s="189"/>
      <c r="E23" s="189"/>
      <c r="F23" s="188" t="s">
        <v>116</v>
      </c>
      <c r="G23" s="189"/>
      <c r="H23" s="189"/>
      <c r="I23" s="189"/>
      <c r="J23" s="189"/>
    </row>
    <row r="24" spans="1:10">
      <c r="A24" s="185" t="s">
        <v>154</v>
      </c>
      <c r="B24" s="185" t="s">
        <v>155</v>
      </c>
      <c r="C24" s="190">
        <v>1</v>
      </c>
      <c r="D24" s="192"/>
      <c r="E24" s="190">
        <f>C24*D24</f>
        <v>0</v>
      </c>
      <c r="F24" s="185" t="s">
        <v>116</v>
      </c>
      <c r="G24" s="192"/>
      <c r="H24" s="190">
        <f t="shared" ref="H24:H25" si="15">G24*C24</f>
        <v>0</v>
      </c>
      <c r="I24" s="190">
        <f t="shared" ref="I24:I25" si="16">E24+H24</f>
        <v>0</v>
      </c>
      <c r="J24" s="190">
        <f t="shared" ref="J24:J25" si="17">I24</f>
        <v>0</v>
      </c>
    </row>
    <row r="25" spans="1:10">
      <c r="A25" s="185" t="s">
        <v>156</v>
      </c>
      <c r="B25" s="185" t="s">
        <v>155</v>
      </c>
      <c r="C25" s="190">
        <v>1</v>
      </c>
      <c r="D25" s="192"/>
      <c r="E25" s="190">
        <f>C25*D25</f>
        <v>0</v>
      </c>
      <c r="F25" s="185" t="s">
        <v>116</v>
      </c>
      <c r="G25" s="192"/>
      <c r="H25" s="190">
        <f t="shared" si="15"/>
        <v>0</v>
      </c>
      <c r="I25" s="190">
        <f t="shared" si="16"/>
        <v>0</v>
      </c>
      <c r="J25" s="190">
        <f t="shared" si="17"/>
        <v>0</v>
      </c>
    </row>
    <row r="26" spans="1:10">
      <c r="A26" s="185" t="s">
        <v>116</v>
      </c>
      <c r="B26" s="185" t="s">
        <v>116</v>
      </c>
      <c r="C26" s="190"/>
      <c r="D26" s="190"/>
      <c r="E26" s="190"/>
      <c r="F26" s="185" t="s">
        <v>116</v>
      </c>
      <c r="G26" s="190"/>
      <c r="H26" s="190"/>
      <c r="I26" s="190">
        <v>0</v>
      </c>
      <c r="J26" s="190">
        <v>0</v>
      </c>
    </row>
    <row r="27" spans="1:10" ht="15">
      <c r="A27" s="184" t="s">
        <v>157</v>
      </c>
      <c r="B27" s="184" t="s">
        <v>116</v>
      </c>
      <c r="C27" s="187"/>
      <c r="D27" s="187"/>
      <c r="E27" s="187">
        <f>SUM(E17:E26)</f>
        <v>0</v>
      </c>
      <c r="F27" s="184" t="s">
        <v>116</v>
      </c>
      <c r="G27" s="187"/>
      <c r="H27" s="187">
        <f>SUM(H17:H26)</f>
        <v>0</v>
      </c>
      <c r="I27" s="187"/>
      <c r="J27" s="187">
        <f>SUM(J17:J26)</f>
        <v>0</v>
      </c>
    </row>
    <row r="28" spans="1:10">
      <c r="A28" s="185" t="s">
        <v>116</v>
      </c>
      <c r="B28" s="185" t="s">
        <v>116</v>
      </c>
      <c r="C28" s="190"/>
      <c r="D28" s="190"/>
      <c r="E28" s="190"/>
      <c r="F28" s="185" t="s">
        <v>116</v>
      </c>
      <c r="G28" s="190"/>
      <c r="H28" s="190"/>
      <c r="I28" s="190"/>
      <c r="J28" s="190"/>
    </row>
    <row r="30" spans="1:10">
      <c r="A30" s="194" t="s">
        <v>30</v>
      </c>
      <c r="J30" s="195">
        <f>J12+J27</f>
        <v>0</v>
      </c>
    </row>
    <row r="48" spans="9:9">
      <c r="I48" s="83">
        <f>Z026_Pol!G8</f>
        <v>0</v>
      </c>
    </row>
  </sheetData>
  <pageMargins left="0.7" right="0.7" top="0.78740157499999996" bottom="0.78740157499999996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47</vt:i4>
      </vt:variant>
    </vt:vector>
  </HeadingPairs>
  <TitlesOfParts>
    <vt:vector size="53" baseType="lpstr">
      <vt:lpstr>Pokyny pro vyplnění</vt:lpstr>
      <vt:lpstr>Stavba</vt:lpstr>
      <vt:lpstr>VzorPolozky</vt:lpstr>
      <vt:lpstr>Z026_Pol</vt:lpstr>
      <vt:lpstr>List2</vt:lpstr>
      <vt:lpstr>List3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Z026_Pol!Názvy_tisku</vt:lpstr>
      <vt:lpstr>oadresa</vt:lpstr>
      <vt:lpstr>Stavba!Objednatel</vt:lpstr>
      <vt:lpstr>Stavba!Objekt</vt:lpstr>
      <vt:lpstr>Stavba!Oblast_tisku</vt:lpstr>
      <vt:lpstr>Z026_Pol!Oblast_tisku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Švec</dc:creator>
  <cp:lastModifiedBy>Hlaváček Martin</cp:lastModifiedBy>
  <cp:lastPrinted>2021-05-07T11:48:13Z</cp:lastPrinted>
  <dcterms:created xsi:type="dcterms:W3CDTF">2009-04-08T07:15:50Z</dcterms:created>
  <dcterms:modified xsi:type="dcterms:W3CDTF">2021-07-14T12:49:31Z</dcterms:modified>
</cp:coreProperties>
</file>